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965CD74A-4DA0-4792-9C00-52E11FC87315}" xr6:coauthVersionLast="47" xr6:coauthVersionMax="47" xr10:uidLastSave="{00000000-0000-0000-0000-000000000000}"/>
  <bookViews>
    <workbookView xWindow="-120" yWindow="-120" windowWidth="20730" windowHeight="11040" xr2:uid="{28136960-406D-47CB-B465-0F61FA638626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Port_G1!$C$6:$H$88</definedName>
    <definedName name="IN" localSheetId="0">#REF!</definedName>
    <definedName name="IN">#REF!</definedName>
    <definedName name="_xlnm.Print_Area" localSheetId="0">Port_G1!$B$2:$H$119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6" i="1" l="1"/>
  <c r="G136" i="1"/>
  <c r="H135" i="1"/>
  <c r="G135" i="1"/>
  <c r="H134" i="1"/>
  <c r="G134" i="1"/>
  <c r="H133" i="1"/>
  <c r="G133" i="1"/>
  <c r="H132" i="1"/>
  <c r="G132" i="1"/>
  <c r="H131" i="1"/>
  <c r="H130" i="1"/>
  <c r="G130" i="1"/>
  <c r="H129" i="1"/>
  <c r="H137" i="1" s="1"/>
  <c r="G129" i="1"/>
  <c r="F126" i="1"/>
  <c r="F125" i="1"/>
  <c r="F124" i="1"/>
  <c r="F123" i="1"/>
  <c r="F122" i="1"/>
  <c r="F121" i="1"/>
  <c r="F120" i="1"/>
  <c r="F116" i="1"/>
  <c r="F115" i="1"/>
  <c r="F99" i="1"/>
  <c r="F89" i="1"/>
  <c r="F101" i="1" s="1"/>
  <c r="G116" i="1" l="1"/>
  <c r="G120" i="1"/>
  <c r="G121" i="1"/>
  <c r="G122" i="1"/>
  <c r="G123" i="1"/>
  <c r="G79" i="1"/>
  <c r="G71" i="1"/>
  <c r="G63" i="1"/>
  <c r="G55" i="1"/>
  <c r="G47" i="1"/>
  <c r="G39" i="1"/>
  <c r="G31" i="1"/>
  <c r="G23" i="1"/>
  <c r="G15" i="1"/>
  <c r="G7" i="1"/>
  <c r="G99" i="1"/>
  <c r="G78" i="1"/>
  <c r="G70" i="1"/>
  <c r="G62" i="1"/>
  <c r="G54" i="1"/>
  <c r="G46" i="1"/>
  <c r="G38" i="1"/>
  <c r="G30" i="1"/>
  <c r="G22" i="1"/>
  <c r="G14" i="1"/>
  <c r="G126" i="1"/>
  <c r="G77" i="1"/>
  <c r="G69" i="1"/>
  <c r="G61" i="1"/>
  <c r="G53" i="1"/>
  <c r="G45" i="1"/>
  <c r="G37" i="1"/>
  <c r="G29" i="1"/>
  <c r="G21" i="1"/>
  <c r="G13" i="1"/>
  <c r="G93" i="1"/>
  <c r="G75" i="1"/>
  <c r="G67" i="1"/>
  <c r="G59" i="1"/>
  <c r="G51" i="1"/>
  <c r="G35" i="1"/>
  <c r="G27" i="1"/>
  <c r="G19" i="1"/>
  <c r="G131" i="1"/>
  <c r="G137" i="1" s="1"/>
  <c r="G49" i="1"/>
  <c r="G33" i="1"/>
  <c r="G17" i="1"/>
  <c r="G80" i="1"/>
  <c r="G72" i="1"/>
  <c r="G64" i="1"/>
  <c r="G56" i="1"/>
  <c r="G48" i="1"/>
  <c r="G40" i="1"/>
  <c r="G32" i="1"/>
  <c r="G24" i="1"/>
  <c r="G16" i="1"/>
  <c r="G8" i="1"/>
  <c r="G97" i="1"/>
  <c r="G76" i="1"/>
  <c r="G68" i="1"/>
  <c r="G60" i="1"/>
  <c r="G52" i="1"/>
  <c r="G44" i="1"/>
  <c r="G36" i="1"/>
  <c r="G28" i="1"/>
  <c r="G20" i="1"/>
  <c r="G12" i="1"/>
  <c r="G43" i="1"/>
  <c r="G11" i="1"/>
  <c r="G74" i="1"/>
  <c r="G66" i="1"/>
  <c r="G58" i="1"/>
  <c r="G50" i="1"/>
  <c r="G42" i="1"/>
  <c r="G34" i="1"/>
  <c r="G26" i="1"/>
  <c r="G18" i="1"/>
  <c r="G10" i="1"/>
  <c r="G73" i="1"/>
  <c r="G65" i="1"/>
  <c r="G57" i="1"/>
  <c r="G41" i="1"/>
  <c r="G25" i="1"/>
  <c r="G9" i="1"/>
  <c r="G124" i="1"/>
  <c r="G125" i="1"/>
  <c r="G89" i="1"/>
  <c r="F117" i="1"/>
  <c r="G117" i="1" s="1"/>
  <c r="G115" i="1"/>
  <c r="G118" i="1" l="1"/>
  <c r="F118" i="1"/>
</calcChain>
</file>

<file path=xl/sharedStrings.xml><?xml version="1.0" encoding="utf-8"?>
<sst xmlns="http://schemas.openxmlformats.org/spreadsheetml/2006/main" count="299" uniqueCount="210">
  <si>
    <t>NAME OF PENSION FUND</t>
  </si>
  <si>
    <t>ADITYA BIRLA SUN LIFE PENSION FUND MANAGEMENT LIMITED</t>
  </si>
  <si>
    <t>G-TIER I</t>
  </si>
  <si>
    <t>SCHEME NAME</t>
  </si>
  <si>
    <t>Scheme G TIER 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</si>
  <si>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</si>
  <si>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</si>
  <si>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</si>
  <si>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</si>
  <si>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</si>
  <si>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</si>
  <si>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</si>
  <si>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</si>
  <si>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</si>
  <si>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</si>
  <si>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</si>
  <si>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</si>
  <si>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</si>
  <si>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</si>
  <si>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IN000444C033</t>
  </si>
  <si>
    <t>Gsec Strip 22-04-2044</t>
  </si>
  <si>
    <t>IN000465P014</t>
  </si>
  <si>
    <t>Gsec Strip 15-04-2065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</si>
  <si>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</si>
  <si>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</si>
  <si>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</si>
  <si>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</si>
  <si>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</si>
  <si>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</si>
  <si>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</si>
  <si>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</si>
  <si>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IN001158C020</t>
  </si>
  <si>
    <t>Gsec Strip 25-11-2058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</si>
  <si>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</si>
  <si>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</si>
  <si>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</si>
  <si>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</si>
  <si>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</si>
  <si>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</si>
  <si>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</si>
  <si>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</si>
  <si>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</si>
  <si>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</si>
  <si>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</si>
  <si>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</si>
  <si>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</si>
  <si>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</si>
  <si>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</si>
  <si>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</si>
  <si>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</si>
  <si>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</si>
  <si>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</si>
  <si>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</si>
  <si>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</si>
  <si>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</si>
  <si>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</si>
  <si>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</si>
  <si>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</si>
  <si>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</si>
  <si>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</si>
  <si>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</si>
  <si>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</si>
  <si>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</si>
  <si>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</si>
  <si>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</si>
  <si>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</si>
  <si>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</si>
  <si>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</si>
  <si>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</si>
  <si>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</si>
  <si>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</si>
  <si>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</si>
  <si>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</si>
  <si>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</si>
  <si>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</si>
  <si>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</si>
  <si>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</si>
  <si>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</si>
  <si>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</si>
  <si>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</si>
  <si>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</si>
  <si>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</si>
  <si>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</si>
  <si>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</si>
  <si>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</si>
  <si>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</si>
  <si>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</si>
  <si>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</si>
  <si>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</si>
  <si>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</si>
  <si>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</si>
  <si>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</si>
  <si>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</si>
  <si>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</si>
  <si>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</si>
  <si>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</si>
  <si>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</si>
  <si>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</si>
  <si>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</si>
  <si>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</si>
  <si>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</si>
  <si>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</si>
  <si>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</si>
  <si>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</si>
  <si>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</si>
  <si>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</si>
  <si>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</si>
  <si>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</si>
  <si>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</si>
  <si>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</si>
  <si>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</si>
  <si>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</si>
  <si>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</si>
  <si>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IN0020240134</t>
  </si>
  <si>
    <t>6.92 GS 18.11.2039</t>
  </si>
  <si>
    <t>IN0020240142</t>
  </si>
  <si>
    <t>7.09 GS 25.11.2074</t>
  </si>
  <si>
    <t>IN0020240183</t>
  </si>
  <si>
    <t>6.75 GS 23.12.2029</t>
  </si>
  <si>
    <t>02A</t>
  </si>
  <si>
    <t>IN0020250018</t>
  </si>
  <si>
    <t>6.90 GS 15.04.2065</t>
  </si>
  <si>
    <t>IN0020250026</t>
  </si>
  <si>
    <t>6.33 GS 05.05.2035</t>
  </si>
  <si>
    <t>IN0020250042</t>
  </si>
  <si>
    <t>6.68 GS 07.07.2040</t>
  </si>
  <si>
    <t>IN0020250067</t>
  </si>
  <si>
    <t>6.01 GS 2030</t>
  </si>
  <si>
    <t>NCA</t>
  </si>
  <si>
    <t>IN0020250075</t>
  </si>
  <si>
    <t>07.24 GS 18.08.2055</t>
  </si>
  <si>
    <t>IN1520220220</t>
  </si>
  <si>
    <t>7.60 GJ SDL 08.02.2035</t>
  </si>
  <si>
    <t>SDL</t>
  </si>
  <si>
    <t>IN1520220279</t>
  </si>
  <si>
    <t>7.71 GJ SDL 08.03.2034</t>
  </si>
  <si>
    <t>IN1520240145</t>
  </si>
  <si>
    <t>7.22 GJ SDL 15.01.2035</t>
  </si>
  <si>
    <t>IN1520240277</t>
  </si>
  <si>
    <t>7.21 GJ SDL 05.03.2035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</si>
  <si>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</si>
  <si>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</si>
  <si>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</si>
  <si>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</si>
  <si>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</si>
  <si>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</si>
  <si>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</si>
  <si>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</si>
  <si>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</si>
  <si>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</si>
  <si>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</si>
  <si>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</si>
  <si>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</si>
  <si>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</si>
  <si>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</si>
  <si>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</si>
  <si>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IN2220240401</t>
  </si>
  <si>
    <t>7.12 MH SDL 05.02.2036</t>
  </si>
  <si>
    <t>IN3320230359</t>
  </si>
  <si>
    <t>7.48 UP SDL 22.03.2044</t>
  </si>
  <si>
    <t>IN3720200069</t>
  </si>
  <si>
    <t>7.28 JH SDL 10.03.2036</t>
  </si>
  <si>
    <t>IN4520180204</t>
  </si>
  <si>
    <t>8.38% Telangana SDL 2049</t>
  </si>
  <si>
    <t>INE103D08039</t>
  </si>
  <si>
    <t>7.72 BSNL 22-12-2032</t>
  </si>
  <si>
    <t>NCD</t>
  </si>
  <si>
    <t>CRISIL AAA(CE)</t>
  </si>
  <si>
    <t>Infrastructure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</si>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</sst>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  <numFmt numFmtId="167" formatCode="0.0%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8" fillId="4" borderId="7" xfId="0" applyFont="1" applyFill="1" applyBorder="1"/>
    <xf numFmtId="0" fontId="5" fillId="5" borderId="0" xfId="2" applyFont="1" applyFill="1"/>
    <xf numFmtId="0" fontId="5" fillId="5" borderId="5" xfId="2" applyFont="1" applyFill="1" applyBorder="1"/>
    <xf numFmtId="43" fontId="0" fillId="0" borderId="5" xfId="1" applyNumberFormat="1" applyFont="1" applyFill="1" applyBorder="1"/>
    <xf numFmtId="0" fontId="8" fillId="4" borderId="8" xfId="0" applyFont="1" applyFill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165" fontId="0" fillId="0" borderId="5" xfId="4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165" fontId="9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167" fontId="0" fillId="0" borderId="2" xfId="1" applyNumberFormat="1" applyFont="1" applyBorder="1" applyAlignment="1">
      <alignment vertical="center"/>
    </xf>
    <xf numFmtId="9" fontId="0" fillId="0" borderId="5" xfId="1" applyFont="1" applyBorder="1" applyAlignment="1">
      <alignment vertical="top"/>
    </xf>
    <xf numFmtId="164" fontId="8" fillId="5" borderId="0" xfId="3" applyFont="1" applyFill="1" applyBorder="1"/>
    <xf numFmtId="165" fontId="8" fillId="5" borderId="0" xfId="3" applyNumberFormat="1" applyFont="1" applyFill="1" applyBorder="1" applyAlignment="1">
      <alignment vertical="top"/>
    </xf>
    <xf numFmtId="9" fontId="8" fillId="5" borderId="0" xfId="1" applyFont="1" applyFill="1" applyBorder="1" applyAlignment="1">
      <alignment vertical="center"/>
    </xf>
    <xf numFmtId="9" fontId="5" fillId="5" borderId="0" xfId="1" applyFont="1" applyFill="1" applyBorder="1"/>
    <xf numFmtId="0" fontId="8" fillId="5" borderId="0" xfId="2" applyFont="1" applyFill="1"/>
    <xf numFmtId="10" fontId="5" fillId="5" borderId="0" xfId="1" applyNumberFormat="1" applyFont="1" applyFill="1" applyBorder="1"/>
  </cellXfs>
  <cellStyles count="6">
    <cellStyle name="Comma 2 9" xfId="3" xr:uid="{209AFD3A-88B6-4955-BDD7-0EB41CD3CAD5}"/>
    <cellStyle name="Comma 3" xfId="4" xr:uid="{D91D49D7-2356-4028-848D-537CF7A6EAE2}"/>
    <cellStyle name="Normal" xfId="0" builtinId="0"/>
    <cellStyle name="Normal 2 9" xfId="2" xr:uid="{1D801EB3-535C-42FA-A1EF-5264022A0007}"/>
    <cellStyle name="Percent" xfId="1" builtinId="5"/>
    <cellStyle name="Percent 2 8" xfId="5" xr:uid="{C3B03BA2-C675-4AAC-8986-4648D3BE0BC0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9D40C2-CF0C-4EBB-A5B8-54F31F6ED4A0}" name="Table134567685789" displayName="Table134567685789" ref="B6:H88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D1D45F0C-2F2F-4452-A745-B09E9BA410C9}" name="ISIN No." dataDxfId="6"/>
    <tableColumn id="2" xr3:uid="{50C09A17-FA8D-45F5-9340-508AA9B30E6E}" name="Name of the Instrument" dataDxfId="5"/>
    <tableColumn id="3" xr3:uid="{D881638E-8553-441C-94CC-542F8BFE981F}" name="Industry " dataDxfId="4"/>
    <tableColumn id="4" xr3:uid="{F4E0F5BE-51C7-4C2D-9158-6CFFD4CB262E}" name="Quantity" dataDxfId="3"/>
    <tableColumn id="5" xr3:uid="{CB110EA2-0EFF-48A9-BCE2-5AB917ED6E3B}" name="Market Value" dataDxfId="2"/>
    <tableColumn id="6" xr3:uid="{1E2A9232-C17D-472B-9EA2-79F03AFAE4A6}" name="% of Portfolio" dataDxfId="1" dataCellStyle="Percent">
      <calculatedColumnFormula>+F7/$F$101</calculatedColumnFormula>
    </tableColumn>
    <tableColumn id="7" xr3:uid="{8653E720-BF9A-4DE6-882F-2DE7B5A6E68F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2DFC-31DD-480D-A7AC-AFC03AEB9865}">
  <sheetPr codeName="Sheet5">
    <tabColor rgb="FF7030A0"/>
  </sheetPr>
  <dimension ref="A2:H138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2500000</v>
      </c>
      <c r="F7" s="16">
        <v>191635750</v>
      </c>
      <c r="G7" s="17">
        <f t="shared" ref="G7:G70" si="0">+F7/$F$101</f>
        <v>8.9007895339634005E-3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16</v>
      </c>
      <c r="E8" s="16">
        <v>500000</v>
      </c>
      <c r="F8" s="16">
        <v>38183300</v>
      </c>
      <c r="G8" s="17">
        <f t="shared" si="0"/>
        <v>1.7734765930270565E-3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16</v>
      </c>
      <c r="E9" s="16">
        <v>2500000</v>
      </c>
      <c r="F9" s="16">
        <v>66177750</v>
      </c>
      <c r="G9" s="17">
        <f t="shared" si="0"/>
        <v>3.0737178453459049E-3</v>
      </c>
      <c r="H9" s="18"/>
    </row>
    <row r="10" spans="1:8" x14ac:dyDescent="0.25">
      <c r="A10" s="13"/>
      <c r="B10" s="14" t="s">
        <v>21</v>
      </c>
      <c r="C10" s="15" t="s">
        <v>22</v>
      </c>
      <c r="D10" s="15" t="s">
        <v>16</v>
      </c>
      <c r="E10" s="16">
        <v>5000000</v>
      </c>
      <c r="F10" s="16">
        <v>25347000</v>
      </c>
      <c r="G10" s="17">
        <f t="shared" si="0"/>
        <v>1.1772767467310788E-3</v>
      </c>
      <c r="H10" s="18"/>
    </row>
    <row r="11" spans="1:8" x14ac:dyDescent="0.25">
      <c r="A11" s="13"/>
      <c r="B11" s="14" t="s">
        <v>23</v>
      </c>
      <c r="C11" s="15" t="s">
        <v>24</v>
      </c>
      <c r="D11" s="15" t="s">
        <v>16</v>
      </c>
      <c r="E11" s="16">
        <v>2250000</v>
      </c>
      <c r="F11" s="16">
        <v>177663600</v>
      </c>
      <c r="G11" s="17">
        <f t="shared" si="0"/>
        <v>8.2518335511315606E-3</v>
      </c>
      <c r="H11" s="18"/>
    </row>
    <row r="12" spans="1:8" x14ac:dyDescent="0.25">
      <c r="A12" s="13"/>
      <c r="B12" s="14" t="s">
        <v>25</v>
      </c>
      <c r="C12" s="15" t="s">
        <v>26</v>
      </c>
      <c r="D12" s="15" t="s">
        <v>16</v>
      </c>
      <c r="E12" s="16">
        <v>26000</v>
      </c>
      <c r="F12" s="16">
        <v>1918654.4</v>
      </c>
      <c r="G12" s="17">
        <f t="shared" si="0"/>
        <v>8.911457806183256E-5</v>
      </c>
      <c r="H12" s="18"/>
    </row>
    <row r="13" spans="1:8" x14ac:dyDescent="0.25">
      <c r="A13" s="13"/>
      <c r="B13" s="14" t="s">
        <v>27</v>
      </c>
      <c r="C13" s="15" t="s">
        <v>28</v>
      </c>
      <c r="D13" s="15" t="s">
        <v>16</v>
      </c>
      <c r="E13" s="16">
        <v>2500000</v>
      </c>
      <c r="F13" s="16">
        <v>69033000</v>
      </c>
      <c r="G13" s="17">
        <f t="shared" si="0"/>
        <v>3.2063339115905851E-3</v>
      </c>
      <c r="H13" s="18"/>
    </row>
    <row r="14" spans="1:8" x14ac:dyDescent="0.25">
      <c r="A14" s="13"/>
      <c r="B14" s="14" t="s">
        <v>29</v>
      </c>
      <c r="C14" s="15" t="s">
        <v>30</v>
      </c>
      <c r="D14" s="15" t="s">
        <v>16</v>
      </c>
      <c r="E14" s="16">
        <v>2500000</v>
      </c>
      <c r="F14" s="16">
        <v>63444000</v>
      </c>
      <c r="G14" s="17">
        <f t="shared" si="0"/>
        <v>2.9467450159627001E-3</v>
      </c>
      <c r="H14" s="18"/>
    </row>
    <row r="15" spans="1:8" x14ac:dyDescent="0.25">
      <c r="A15" s="13"/>
      <c r="B15" s="14" t="s">
        <v>31</v>
      </c>
      <c r="C15" s="15" t="s">
        <v>32</v>
      </c>
      <c r="D15" s="15" t="s">
        <v>16</v>
      </c>
      <c r="E15" s="16">
        <v>8500000</v>
      </c>
      <c r="F15" s="16">
        <v>70028100</v>
      </c>
      <c r="G15" s="17">
        <f t="shared" si="0"/>
        <v>3.2525527181819806E-3</v>
      </c>
      <c r="H15" s="18"/>
    </row>
    <row r="16" spans="1:8" x14ac:dyDescent="0.25">
      <c r="A16" s="13"/>
      <c r="B16" s="14" t="s">
        <v>33</v>
      </c>
      <c r="C16" s="15" t="s">
        <v>34</v>
      </c>
      <c r="D16" s="15" t="s">
        <v>16</v>
      </c>
      <c r="E16" s="16">
        <v>1500000</v>
      </c>
      <c r="F16" s="16">
        <v>81582600</v>
      </c>
      <c r="G16" s="17">
        <f t="shared" si="0"/>
        <v>3.789217576749237E-3</v>
      </c>
      <c r="H16" s="18"/>
    </row>
    <row r="17" spans="1:8" x14ac:dyDescent="0.25">
      <c r="A17" s="13"/>
      <c r="B17" s="14" t="s">
        <v>35</v>
      </c>
      <c r="C17" s="15" t="s">
        <v>36</v>
      </c>
      <c r="D17" s="15" t="s">
        <v>16</v>
      </c>
      <c r="E17" s="16">
        <v>2100000</v>
      </c>
      <c r="F17" s="16">
        <v>57165780</v>
      </c>
      <c r="G17" s="17">
        <f t="shared" si="0"/>
        <v>2.6551443367161622E-3</v>
      </c>
      <c r="H17" s="18"/>
    </row>
    <row r="18" spans="1:8" x14ac:dyDescent="0.25">
      <c r="A18" s="13"/>
      <c r="B18" s="14" t="s">
        <v>37</v>
      </c>
      <c r="C18" s="15" t="s">
        <v>38</v>
      </c>
      <c r="D18" s="15" t="s">
        <v>16</v>
      </c>
      <c r="E18" s="16">
        <v>600000</v>
      </c>
      <c r="F18" s="16">
        <v>63412020</v>
      </c>
      <c r="G18" s="17">
        <f t="shared" si="0"/>
        <v>2.945259660285087E-3</v>
      </c>
      <c r="H18" s="18"/>
    </row>
    <row r="19" spans="1:8" x14ac:dyDescent="0.25">
      <c r="A19" s="13"/>
      <c r="B19" s="14" t="s">
        <v>39</v>
      </c>
      <c r="C19" s="15" t="s">
        <v>40</v>
      </c>
      <c r="D19" s="15" t="s">
        <v>16</v>
      </c>
      <c r="E19" s="16">
        <v>520500</v>
      </c>
      <c r="F19" s="16">
        <v>56657257.799999997</v>
      </c>
      <c r="G19" s="17">
        <f t="shared" si="0"/>
        <v>2.631525314297078E-3</v>
      </c>
      <c r="H19" s="18"/>
    </row>
    <row r="20" spans="1:8" x14ac:dyDescent="0.25">
      <c r="A20" s="13"/>
      <c r="B20" s="14" t="s">
        <v>41</v>
      </c>
      <c r="C20" s="15" t="s">
        <v>42</v>
      </c>
      <c r="D20" s="15" t="s">
        <v>16</v>
      </c>
      <c r="E20" s="16">
        <v>332800</v>
      </c>
      <c r="F20" s="16">
        <v>36551290.880000003</v>
      </c>
      <c r="G20" s="17">
        <f t="shared" si="0"/>
        <v>1.6976756545558746E-3</v>
      </c>
      <c r="H20" s="18"/>
    </row>
    <row r="21" spans="1:8" x14ac:dyDescent="0.25">
      <c r="A21" s="13"/>
      <c r="B21" s="14" t="s">
        <v>43</v>
      </c>
      <c r="C21" s="15" t="s">
        <v>44</v>
      </c>
      <c r="D21" s="15" t="s">
        <v>16</v>
      </c>
      <c r="E21" s="16">
        <v>200000</v>
      </c>
      <c r="F21" s="16">
        <v>22473800</v>
      </c>
      <c r="G21" s="17">
        <f t="shared" si="0"/>
        <v>1.0438269677155055E-3</v>
      </c>
      <c r="H21" s="18"/>
    </row>
    <row r="22" spans="1:8" x14ac:dyDescent="0.25">
      <c r="A22" s="13"/>
      <c r="B22" s="14" t="s">
        <v>45</v>
      </c>
      <c r="C22" s="15" t="s">
        <v>46</v>
      </c>
      <c r="D22" s="15" t="s">
        <v>16</v>
      </c>
      <c r="E22" s="16">
        <v>500000</v>
      </c>
      <c r="F22" s="16">
        <v>55812650</v>
      </c>
      <c r="G22" s="17">
        <f t="shared" si="0"/>
        <v>2.5922963277090127E-3</v>
      </c>
      <c r="H22" s="18"/>
    </row>
    <row r="23" spans="1:8" x14ac:dyDescent="0.25">
      <c r="A23" s="13"/>
      <c r="B23" s="14" t="s">
        <v>47</v>
      </c>
      <c r="C23" s="15" t="s">
        <v>48</v>
      </c>
      <c r="D23" s="15" t="s">
        <v>16</v>
      </c>
      <c r="E23" s="16">
        <v>60600</v>
      </c>
      <c r="F23" s="16">
        <v>6493308.1799999997</v>
      </c>
      <c r="G23" s="17">
        <f t="shared" si="0"/>
        <v>3.0159074958270018E-4</v>
      </c>
      <c r="H23" s="18"/>
    </row>
    <row r="24" spans="1:8" x14ac:dyDescent="0.25">
      <c r="A24" s="13"/>
      <c r="B24" s="14" t="s">
        <v>49</v>
      </c>
      <c r="C24" s="15" t="s">
        <v>50</v>
      </c>
      <c r="D24" s="15" t="s">
        <v>16</v>
      </c>
      <c r="E24" s="16">
        <v>163000</v>
      </c>
      <c r="F24" s="16">
        <v>17254479.100000001</v>
      </c>
      <c r="G24" s="17">
        <f t="shared" si="0"/>
        <v>8.0140833319080739E-4</v>
      </c>
      <c r="H24" s="18"/>
    </row>
    <row r="25" spans="1:8" x14ac:dyDescent="0.25">
      <c r="A25" s="13"/>
      <c r="B25" s="14" t="s">
        <v>51</v>
      </c>
      <c r="C25" s="15" t="s">
        <v>52</v>
      </c>
      <c r="D25" s="15" t="s">
        <v>16</v>
      </c>
      <c r="E25" s="16">
        <v>50000</v>
      </c>
      <c r="F25" s="16">
        <v>5278245</v>
      </c>
      <c r="G25" s="17">
        <f t="shared" si="0"/>
        <v>2.4515544648477466E-4</v>
      </c>
      <c r="H25" s="18"/>
    </row>
    <row r="26" spans="1:8" x14ac:dyDescent="0.25">
      <c r="A26" s="13"/>
      <c r="B26" s="14" t="s">
        <v>53</v>
      </c>
      <c r="C26" s="15" t="s">
        <v>54</v>
      </c>
      <c r="D26" s="15" t="s">
        <v>16</v>
      </c>
      <c r="E26" s="16">
        <v>500000</v>
      </c>
      <c r="F26" s="16">
        <v>46601800</v>
      </c>
      <c r="G26" s="17">
        <f t="shared" si="0"/>
        <v>2.1644855602561404E-3</v>
      </c>
      <c r="H26" s="18"/>
    </row>
    <row r="27" spans="1:8" x14ac:dyDescent="0.25">
      <c r="A27" s="13"/>
      <c r="B27" s="14" t="s">
        <v>55</v>
      </c>
      <c r="C27" s="15" t="s">
        <v>56</v>
      </c>
      <c r="D27" s="15" t="s">
        <v>16</v>
      </c>
      <c r="E27" s="16">
        <v>620000</v>
      </c>
      <c r="F27" s="16">
        <v>63505298</v>
      </c>
      <c r="G27" s="17">
        <f t="shared" si="0"/>
        <v>2.949592087017307E-3</v>
      </c>
      <c r="H27" s="18"/>
    </row>
    <row r="28" spans="1:8" x14ac:dyDescent="0.25">
      <c r="A28" s="13"/>
      <c r="B28" s="14" t="s">
        <v>57</v>
      </c>
      <c r="C28" s="15" t="s">
        <v>58</v>
      </c>
      <c r="D28" s="15" t="s">
        <v>16</v>
      </c>
      <c r="E28" s="16">
        <v>36700</v>
      </c>
      <c r="F28" s="16">
        <v>3719460.59</v>
      </c>
      <c r="G28" s="17">
        <f t="shared" si="0"/>
        <v>1.7275553173904835E-4</v>
      </c>
      <c r="H28" s="18"/>
    </row>
    <row r="29" spans="1:8" x14ac:dyDescent="0.25">
      <c r="A29" s="13"/>
      <c r="B29" s="14" t="s">
        <v>59</v>
      </c>
      <c r="C29" s="15" t="s">
        <v>60</v>
      </c>
      <c r="D29" s="15" t="s">
        <v>16</v>
      </c>
      <c r="E29" s="16">
        <v>28300</v>
      </c>
      <c r="F29" s="16">
        <v>3015489.52</v>
      </c>
      <c r="G29" s="17">
        <f t="shared" si="0"/>
        <v>1.4005861411241024E-4</v>
      </c>
      <c r="H29" s="18"/>
    </row>
    <row r="30" spans="1:8" x14ac:dyDescent="0.25">
      <c r="A30" s="13"/>
      <c r="B30" s="14" t="s">
        <v>61</v>
      </c>
      <c r="C30" s="15" t="s">
        <v>62</v>
      </c>
      <c r="D30" s="15" t="s">
        <v>16</v>
      </c>
      <c r="E30" s="16">
        <v>230000</v>
      </c>
      <c r="F30" s="16">
        <v>24446654</v>
      </c>
      <c r="G30" s="17">
        <f t="shared" si="0"/>
        <v>1.1354589217493318E-3</v>
      </c>
      <c r="H30" s="18"/>
    </row>
    <row r="31" spans="1:8" x14ac:dyDescent="0.25">
      <c r="A31" s="13"/>
      <c r="B31" s="14" t="s">
        <v>63</v>
      </c>
      <c r="C31" s="15" t="s">
        <v>64</v>
      </c>
      <c r="D31" s="15" t="s">
        <v>16</v>
      </c>
      <c r="E31" s="16">
        <v>170000</v>
      </c>
      <c r="F31" s="16">
        <v>18113279</v>
      </c>
      <c r="G31" s="17">
        <f t="shared" si="0"/>
        <v>8.4129649164604761E-4</v>
      </c>
      <c r="H31" s="18"/>
    </row>
    <row r="32" spans="1:8" x14ac:dyDescent="0.25">
      <c r="A32" s="13"/>
      <c r="B32" s="14" t="s">
        <v>65</v>
      </c>
      <c r="C32" s="15" t="s">
        <v>66</v>
      </c>
      <c r="D32" s="15" t="s">
        <v>16</v>
      </c>
      <c r="E32" s="16">
        <v>1000000</v>
      </c>
      <c r="F32" s="16">
        <v>104311500</v>
      </c>
      <c r="G32" s="17">
        <f t="shared" si="0"/>
        <v>4.8448930195541451E-3</v>
      </c>
      <c r="H32" s="18"/>
    </row>
    <row r="33" spans="1:8" x14ac:dyDescent="0.25">
      <c r="A33" s="13"/>
      <c r="B33" s="14" t="s">
        <v>67</v>
      </c>
      <c r="C33" s="15" t="s">
        <v>68</v>
      </c>
      <c r="D33" s="15" t="s">
        <v>16</v>
      </c>
      <c r="E33" s="16">
        <v>500000</v>
      </c>
      <c r="F33" s="16">
        <v>49997450</v>
      </c>
      <c r="G33" s="17">
        <f t="shared" si="0"/>
        <v>2.3222012577760595E-3</v>
      </c>
      <c r="H33" s="18"/>
    </row>
    <row r="34" spans="1:8" x14ac:dyDescent="0.25">
      <c r="A34" s="13"/>
      <c r="B34" s="14" t="s">
        <v>69</v>
      </c>
      <c r="C34" s="15" t="s">
        <v>70</v>
      </c>
      <c r="D34" s="15" t="s">
        <v>16</v>
      </c>
      <c r="E34" s="16">
        <v>170000</v>
      </c>
      <c r="F34" s="16">
        <v>16648525</v>
      </c>
      <c r="G34" s="17">
        <f t="shared" si="0"/>
        <v>7.7326395036379195E-4</v>
      </c>
      <c r="H34" s="18"/>
    </row>
    <row r="35" spans="1:8" x14ac:dyDescent="0.25">
      <c r="A35" s="13"/>
      <c r="B35" s="14" t="s">
        <v>71</v>
      </c>
      <c r="C35" s="15" t="s">
        <v>72</v>
      </c>
      <c r="D35" s="15" t="s">
        <v>16</v>
      </c>
      <c r="E35" s="16">
        <v>500000</v>
      </c>
      <c r="F35" s="16">
        <v>47154800</v>
      </c>
      <c r="G35" s="17">
        <f t="shared" si="0"/>
        <v>2.1901704160947914E-3</v>
      </c>
      <c r="H35" s="18"/>
    </row>
    <row r="36" spans="1:8" x14ac:dyDescent="0.25">
      <c r="A36" s="13"/>
      <c r="B36" s="14" t="s">
        <v>73</v>
      </c>
      <c r="C36" s="15" t="s">
        <v>74</v>
      </c>
      <c r="D36" s="15" t="s">
        <v>16</v>
      </c>
      <c r="E36" s="16">
        <v>425400</v>
      </c>
      <c r="F36" s="16">
        <v>41224067.640000001</v>
      </c>
      <c r="G36" s="17">
        <f t="shared" si="0"/>
        <v>1.9147092846585846E-3</v>
      </c>
      <c r="H36" s="18"/>
    </row>
    <row r="37" spans="1:8" x14ac:dyDescent="0.25">
      <c r="A37" s="13"/>
      <c r="B37" s="14" t="s">
        <v>75</v>
      </c>
      <c r="C37" s="15" t="s">
        <v>76</v>
      </c>
      <c r="D37" s="15" t="s">
        <v>16</v>
      </c>
      <c r="E37" s="16">
        <v>500000</v>
      </c>
      <c r="F37" s="16">
        <v>46857950</v>
      </c>
      <c r="G37" s="17">
        <f t="shared" si="0"/>
        <v>2.176382804059161E-3</v>
      </c>
      <c r="H37" s="18"/>
    </row>
    <row r="38" spans="1:8" x14ac:dyDescent="0.25">
      <c r="A38" s="13"/>
      <c r="B38" s="14" t="s">
        <v>77</v>
      </c>
      <c r="C38" s="15" t="s">
        <v>78</v>
      </c>
      <c r="D38" s="15" t="s">
        <v>16</v>
      </c>
      <c r="E38" s="16">
        <v>420000</v>
      </c>
      <c r="F38" s="16">
        <v>40861884</v>
      </c>
      <c r="G38" s="17">
        <f t="shared" si="0"/>
        <v>1.8978871606431815E-3</v>
      </c>
      <c r="H38" s="18"/>
    </row>
    <row r="39" spans="1:8" x14ac:dyDescent="0.25">
      <c r="A39" s="13"/>
      <c r="B39" s="14" t="s">
        <v>79</v>
      </c>
      <c r="C39" s="15" t="s">
        <v>80</v>
      </c>
      <c r="D39" s="15" t="s">
        <v>16</v>
      </c>
      <c r="E39" s="16">
        <v>596400</v>
      </c>
      <c r="F39" s="16">
        <v>57314397.840000004</v>
      </c>
      <c r="G39" s="17">
        <f t="shared" si="0"/>
        <v>2.6620470994565817E-3</v>
      </c>
      <c r="H39" s="18"/>
    </row>
    <row r="40" spans="1:8" x14ac:dyDescent="0.25">
      <c r="A40" s="13"/>
      <c r="B40" s="14" t="s">
        <v>81</v>
      </c>
      <c r="C40" s="15" t="s">
        <v>82</v>
      </c>
      <c r="D40" s="15" t="s">
        <v>16</v>
      </c>
      <c r="E40" s="16">
        <v>1500000</v>
      </c>
      <c r="F40" s="16">
        <v>150395550</v>
      </c>
      <c r="G40" s="17">
        <f t="shared" si="0"/>
        <v>6.9853309593573719E-3</v>
      </c>
      <c r="H40" s="18"/>
    </row>
    <row r="41" spans="1:8" x14ac:dyDescent="0.25">
      <c r="A41" s="13"/>
      <c r="B41" s="14" t="s">
        <v>83</v>
      </c>
      <c r="C41" s="15" t="s">
        <v>84</v>
      </c>
      <c r="D41" s="15" t="s">
        <v>16</v>
      </c>
      <c r="E41" s="16">
        <v>350000</v>
      </c>
      <c r="F41" s="16">
        <v>36169875</v>
      </c>
      <c r="G41" s="17">
        <f t="shared" si="0"/>
        <v>1.6799602623454365E-3</v>
      </c>
      <c r="H41" s="18"/>
    </row>
    <row r="42" spans="1:8" x14ac:dyDescent="0.25">
      <c r="A42" s="13"/>
      <c r="B42" s="14" t="s">
        <v>85</v>
      </c>
      <c r="C42" s="15" t="s">
        <v>86</v>
      </c>
      <c r="D42" s="15" t="s">
        <v>16</v>
      </c>
      <c r="E42" s="16">
        <v>1000000</v>
      </c>
      <c r="F42" s="16">
        <v>104983700</v>
      </c>
      <c r="G42" s="17">
        <f t="shared" si="0"/>
        <v>4.8761142855482525E-3</v>
      </c>
      <c r="H42" s="18"/>
    </row>
    <row r="43" spans="1:8" x14ac:dyDescent="0.25">
      <c r="A43" s="13"/>
      <c r="B43" s="14" t="s">
        <v>87</v>
      </c>
      <c r="C43" s="15" t="s">
        <v>88</v>
      </c>
      <c r="D43" s="15" t="s">
        <v>16</v>
      </c>
      <c r="E43" s="16">
        <v>1500000</v>
      </c>
      <c r="F43" s="16">
        <v>156403650</v>
      </c>
      <c r="G43" s="17">
        <f t="shared" si="0"/>
        <v>7.2643855386778037E-3</v>
      </c>
      <c r="H43" s="18"/>
    </row>
    <row r="44" spans="1:8" x14ac:dyDescent="0.25">
      <c r="A44" s="13"/>
      <c r="B44" s="14" t="s">
        <v>89</v>
      </c>
      <c r="C44" s="15" t="s">
        <v>90</v>
      </c>
      <c r="D44" s="15" t="s">
        <v>16</v>
      </c>
      <c r="E44" s="16">
        <v>7145000</v>
      </c>
      <c r="F44" s="16">
        <v>710926785.5</v>
      </c>
      <c r="G44" s="17">
        <f t="shared" si="0"/>
        <v>3.3019985528757782E-2</v>
      </c>
      <c r="H44" s="18"/>
    </row>
    <row r="45" spans="1:8" x14ac:dyDescent="0.25">
      <c r="A45" s="13"/>
      <c r="B45" s="14" t="s">
        <v>91</v>
      </c>
      <c r="C45" s="15" t="s">
        <v>92</v>
      </c>
      <c r="D45" s="15" t="s">
        <v>16</v>
      </c>
      <c r="E45" s="16">
        <v>6660000</v>
      </c>
      <c r="F45" s="16">
        <v>673324668</v>
      </c>
      <c r="G45" s="17">
        <f t="shared" si="0"/>
        <v>3.1273502767066072E-2</v>
      </c>
      <c r="H45" s="18"/>
    </row>
    <row r="46" spans="1:8" x14ac:dyDescent="0.25">
      <c r="A46" s="13"/>
      <c r="B46" s="14" t="s">
        <v>93</v>
      </c>
      <c r="C46" s="15" t="s">
        <v>94</v>
      </c>
      <c r="D46" s="15" t="s">
        <v>16</v>
      </c>
      <c r="E46" s="16">
        <v>1000000</v>
      </c>
      <c r="F46" s="16">
        <v>102870200</v>
      </c>
      <c r="G46" s="17">
        <f t="shared" si="0"/>
        <v>4.777949831994927E-3</v>
      </c>
      <c r="H46" s="18"/>
    </row>
    <row r="47" spans="1:8" x14ac:dyDescent="0.25">
      <c r="A47" s="13"/>
      <c r="B47" s="14" t="s">
        <v>95</v>
      </c>
      <c r="C47" s="15" t="s">
        <v>96</v>
      </c>
      <c r="D47" s="15" t="s">
        <v>16</v>
      </c>
      <c r="E47" s="16">
        <v>3491000</v>
      </c>
      <c r="F47" s="16">
        <v>356347316</v>
      </c>
      <c r="G47" s="17">
        <f t="shared" si="0"/>
        <v>1.6551047811844861E-2</v>
      </c>
      <c r="H47" s="18"/>
    </row>
    <row r="48" spans="1:8" x14ac:dyDescent="0.25">
      <c r="A48" s="13"/>
      <c r="B48" s="14" t="s">
        <v>97</v>
      </c>
      <c r="C48" s="15" t="s">
        <v>98</v>
      </c>
      <c r="D48" s="15" t="s">
        <v>16</v>
      </c>
      <c r="E48" s="16">
        <v>3000000</v>
      </c>
      <c r="F48" s="16">
        <v>313434000</v>
      </c>
      <c r="G48" s="17">
        <f t="shared" si="0"/>
        <v>1.4557879032426281E-2</v>
      </c>
      <c r="H48" s="18"/>
    </row>
    <row r="49" spans="1:8" x14ac:dyDescent="0.25">
      <c r="A49" s="13"/>
      <c r="B49" s="14" t="s">
        <v>99</v>
      </c>
      <c r="C49" s="15" t="s">
        <v>100</v>
      </c>
      <c r="D49" s="15" t="s">
        <v>16</v>
      </c>
      <c r="E49" s="16">
        <v>1500000</v>
      </c>
      <c r="F49" s="16">
        <v>154384650</v>
      </c>
      <c r="G49" s="17">
        <f t="shared" si="0"/>
        <v>7.1706102693500709E-3</v>
      </c>
      <c r="H49" s="18"/>
    </row>
    <row r="50" spans="1:8" x14ac:dyDescent="0.25">
      <c r="A50" s="13"/>
      <c r="B50" s="14" t="s">
        <v>101</v>
      </c>
      <c r="C50" s="15" t="s">
        <v>102</v>
      </c>
      <c r="D50" s="15" t="s">
        <v>16</v>
      </c>
      <c r="E50" s="16">
        <v>3000000</v>
      </c>
      <c r="F50" s="16">
        <v>309359700</v>
      </c>
      <c r="G50" s="17">
        <f t="shared" si="0"/>
        <v>1.4368642489671461E-2</v>
      </c>
      <c r="H50" s="18"/>
    </row>
    <row r="51" spans="1:8" x14ac:dyDescent="0.25">
      <c r="A51" s="13"/>
      <c r="B51" s="14" t="s">
        <v>103</v>
      </c>
      <c r="C51" s="15" t="s">
        <v>104</v>
      </c>
      <c r="D51" s="15" t="s">
        <v>16</v>
      </c>
      <c r="E51" s="16">
        <v>19898200</v>
      </c>
      <c r="F51" s="16">
        <v>2005069980.48</v>
      </c>
      <c r="G51" s="17">
        <f t="shared" si="0"/>
        <v>9.3128270153771342E-2</v>
      </c>
      <c r="H51" s="18"/>
    </row>
    <row r="52" spans="1:8" x14ac:dyDescent="0.25">
      <c r="A52" s="13"/>
      <c r="B52" s="14" t="s">
        <v>105</v>
      </c>
      <c r="C52" s="15" t="s">
        <v>106</v>
      </c>
      <c r="D52" s="15" t="s">
        <v>16</v>
      </c>
      <c r="E52" s="16">
        <v>940000</v>
      </c>
      <c r="F52" s="16">
        <v>96988636</v>
      </c>
      <c r="G52" s="17">
        <f t="shared" si="0"/>
        <v>4.5047723935757603E-3</v>
      </c>
      <c r="H52" s="18"/>
    </row>
    <row r="53" spans="1:8" x14ac:dyDescent="0.25">
      <c r="A53" s="13"/>
      <c r="B53" s="14" t="s">
        <v>107</v>
      </c>
      <c r="C53" s="15" t="s">
        <v>108</v>
      </c>
      <c r="D53" s="15" t="s">
        <v>16</v>
      </c>
      <c r="E53" s="16">
        <v>500000</v>
      </c>
      <c r="F53" s="16">
        <v>50824100</v>
      </c>
      <c r="G53" s="17">
        <f t="shared" si="0"/>
        <v>2.3605961693113592E-3</v>
      </c>
      <c r="H53" s="18"/>
    </row>
    <row r="54" spans="1:8" x14ac:dyDescent="0.25">
      <c r="A54" s="13"/>
      <c r="B54" s="14" t="s">
        <v>109</v>
      </c>
      <c r="C54" s="15" t="s">
        <v>110</v>
      </c>
      <c r="D54" s="15" t="s">
        <v>16</v>
      </c>
      <c r="E54" s="16">
        <v>8500000</v>
      </c>
      <c r="F54" s="16">
        <v>837711550</v>
      </c>
      <c r="G54" s="17">
        <f t="shared" si="0"/>
        <v>3.8908680643983486E-2</v>
      </c>
      <c r="H54" s="18"/>
    </row>
    <row r="55" spans="1:8" x14ac:dyDescent="0.25">
      <c r="B55" s="14" t="s">
        <v>111</v>
      </c>
      <c r="C55" s="15" t="s">
        <v>112</v>
      </c>
      <c r="D55" s="15" t="s">
        <v>16</v>
      </c>
      <c r="E55" s="16">
        <v>25375000</v>
      </c>
      <c r="F55" s="16">
        <v>2562616175</v>
      </c>
      <c r="G55" s="17">
        <f t="shared" si="0"/>
        <v>0.11902428033394251</v>
      </c>
      <c r="H55" s="18"/>
    </row>
    <row r="56" spans="1:8" x14ac:dyDescent="0.25">
      <c r="B56" s="14" t="s">
        <v>113</v>
      </c>
      <c r="C56" s="15" t="s">
        <v>114</v>
      </c>
      <c r="D56" s="15" t="s">
        <v>16</v>
      </c>
      <c r="E56" s="16">
        <v>3800000</v>
      </c>
      <c r="F56" s="16">
        <v>381386620</v>
      </c>
      <c r="G56" s="17">
        <f t="shared" si="0"/>
        <v>1.7714033188951837E-2</v>
      </c>
      <c r="H56" s="18"/>
    </row>
    <row r="57" spans="1:8" x14ac:dyDescent="0.25">
      <c r="B57" s="14" t="s">
        <v>115</v>
      </c>
      <c r="C57" s="15" t="s">
        <v>116</v>
      </c>
      <c r="D57" s="15" t="s">
        <v>16</v>
      </c>
      <c r="E57" s="16">
        <v>8971800</v>
      </c>
      <c r="F57" s="16">
        <v>874569269.63999999</v>
      </c>
      <c r="G57" s="17">
        <f t="shared" si="0"/>
        <v>4.0620588809435233E-2</v>
      </c>
      <c r="H57" s="18"/>
    </row>
    <row r="58" spans="1:8" x14ac:dyDescent="0.25">
      <c r="B58" s="14" t="s">
        <v>117</v>
      </c>
      <c r="C58" s="15" t="s">
        <v>118</v>
      </c>
      <c r="D58" s="15" t="s">
        <v>16</v>
      </c>
      <c r="E58" s="16">
        <v>4000000</v>
      </c>
      <c r="F58" s="16">
        <v>409117200</v>
      </c>
      <c r="G58" s="17">
        <f t="shared" si="0"/>
        <v>1.9002018631306589E-2</v>
      </c>
      <c r="H58" s="18"/>
    </row>
    <row r="59" spans="1:8" x14ac:dyDescent="0.25">
      <c r="A59" s="19" t="s">
        <v>119</v>
      </c>
      <c r="B59" s="14" t="s">
        <v>120</v>
      </c>
      <c r="C59" s="15" t="s">
        <v>121</v>
      </c>
      <c r="D59" s="15" t="s">
        <v>16</v>
      </c>
      <c r="E59" s="16">
        <v>8500000</v>
      </c>
      <c r="F59" s="16">
        <v>811275700</v>
      </c>
      <c r="G59" s="17">
        <f t="shared" si="0"/>
        <v>3.768083074123086E-2</v>
      </c>
      <c r="H59" s="18"/>
    </row>
    <row r="60" spans="1:8" x14ac:dyDescent="0.25">
      <c r="A60" s="20"/>
      <c r="B60" s="14" t="s">
        <v>122</v>
      </c>
      <c r="C60" s="15" t="s">
        <v>123</v>
      </c>
      <c r="D60" s="15" t="s">
        <v>16</v>
      </c>
      <c r="E60" s="16">
        <v>11597400</v>
      </c>
      <c r="F60" s="16">
        <v>1139916564.1800001</v>
      </c>
      <c r="G60" s="17">
        <f t="shared" si="0"/>
        <v>5.2945013777673862E-2</v>
      </c>
      <c r="H60" s="18"/>
    </row>
    <row r="61" spans="1:8" x14ac:dyDescent="0.25">
      <c r="A61" s="20"/>
      <c r="B61" s="14" t="s">
        <v>124</v>
      </c>
      <c r="C61" s="15" t="s">
        <v>125</v>
      </c>
      <c r="D61" s="15" t="s">
        <v>16</v>
      </c>
      <c r="E61" s="16">
        <v>12644600</v>
      </c>
      <c r="F61" s="16">
        <v>1242129636.4000001</v>
      </c>
      <c r="G61" s="17">
        <f t="shared" si="0"/>
        <v>5.7692442393942077E-2</v>
      </c>
      <c r="H61" s="18"/>
    </row>
    <row r="62" spans="1:8" x14ac:dyDescent="0.25">
      <c r="A62" s="20"/>
      <c r="B62" s="14" t="s">
        <v>126</v>
      </c>
      <c r="C62" s="15" t="s">
        <v>127</v>
      </c>
      <c r="D62" s="15" t="s">
        <v>16</v>
      </c>
      <c r="E62" s="16">
        <v>9000000</v>
      </c>
      <c r="F62" s="16">
        <v>892637100</v>
      </c>
      <c r="G62" s="17">
        <f t="shared" si="0"/>
        <v>4.1459774375644638E-2</v>
      </c>
      <c r="H62" s="18"/>
    </row>
    <row r="63" spans="1:8" x14ac:dyDescent="0.25">
      <c r="A63" s="21" t="s">
        <v>128</v>
      </c>
      <c r="B63" s="14" t="s">
        <v>129</v>
      </c>
      <c r="C63" s="15" t="s">
        <v>130</v>
      </c>
      <c r="D63" s="15" t="s">
        <v>16</v>
      </c>
      <c r="E63" s="16">
        <v>6500000</v>
      </c>
      <c r="F63" s="16">
        <v>653279900</v>
      </c>
      <c r="G63" s="17">
        <f t="shared" si="0"/>
        <v>3.0342495576470764E-2</v>
      </c>
      <c r="H63" s="18"/>
    </row>
    <row r="64" spans="1:8" x14ac:dyDescent="0.25">
      <c r="B64" s="14" t="s">
        <v>131</v>
      </c>
      <c r="C64" s="15" t="s">
        <v>132</v>
      </c>
      <c r="D64" s="15" t="s">
        <v>133</v>
      </c>
      <c r="E64" s="16">
        <v>500000</v>
      </c>
      <c r="F64" s="16">
        <v>51143600</v>
      </c>
      <c r="G64" s="17">
        <f t="shared" si="0"/>
        <v>2.375435792169314E-3</v>
      </c>
      <c r="H64" s="18"/>
    </row>
    <row r="65" spans="2:8" x14ac:dyDescent="0.25">
      <c r="B65" s="14" t="s">
        <v>134</v>
      </c>
      <c r="C65" s="15" t="s">
        <v>135</v>
      </c>
      <c r="D65" s="15" t="s">
        <v>133</v>
      </c>
      <c r="E65" s="16">
        <v>500000</v>
      </c>
      <c r="F65" s="16">
        <v>51500750</v>
      </c>
      <c r="G65" s="17">
        <f t="shared" si="0"/>
        <v>2.3920241217584176E-3</v>
      </c>
      <c r="H65" s="18"/>
    </row>
    <row r="66" spans="2:8" x14ac:dyDescent="0.25">
      <c r="B66" s="14" t="s">
        <v>136</v>
      </c>
      <c r="C66" s="15" t="s">
        <v>137</v>
      </c>
      <c r="D66" s="15" t="s">
        <v>133</v>
      </c>
      <c r="E66" s="16">
        <v>4000000</v>
      </c>
      <c r="F66" s="16">
        <v>398955200</v>
      </c>
      <c r="G66" s="17">
        <f t="shared" si="0"/>
        <v>1.8530030376275177E-2</v>
      </c>
      <c r="H66" s="18"/>
    </row>
    <row r="67" spans="2:8" x14ac:dyDescent="0.25">
      <c r="B67" s="14" t="s">
        <v>138</v>
      </c>
      <c r="C67" s="15" t="s">
        <v>139</v>
      </c>
      <c r="D67" s="15" t="s">
        <v>133</v>
      </c>
      <c r="E67" s="16">
        <v>1845700</v>
      </c>
      <c r="F67" s="16">
        <v>183972916.05000001</v>
      </c>
      <c r="G67" s="17">
        <f t="shared" si="0"/>
        <v>8.5448785297658064E-3</v>
      </c>
      <c r="H67" s="18"/>
    </row>
    <row r="68" spans="2:8" x14ac:dyDescent="0.25">
      <c r="B68" s="14" t="s">
        <v>140</v>
      </c>
      <c r="C68" s="15" t="s">
        <v>141</v>
      </c>
      <c r="D68" s="15" t="s">
        <v>133</v>
      </c>
      <c r="E68" s="16">
        <v>130000</v>
      </c>
      <c r="F68" s="16">
        <v>13729911</v>
      </c>
      <c r="G68" s="17">
        <f t="shared" si="0"/>
        <v>6.3770485481466264E-4</v>
      </c>
      <c r="H68" s="18"/>
    </row>
    <row r="69" spans="2:8" x14ac:dyDescent="0.25">
      <c r="B69" s="14" t="s">
        <v>142</v>
      </c>
      <c r="C69" s="15" t="s">
        <v>143</v>
      </c>
      <c r="D69" s="15" t="s">
        <v>133</v>
      </c>
      <c r="E69" s="16">
        <v>190000</v>
      </c>
      <c r="F69" s="16">
        <v>18823756</v>
      </c>
      <c r="G69" s="17">
        <f t="shared" si="0"/>
        <v>8.7429558626029213E-4</v>
      </c>
      <c r="H69" s="18"/>
    </row>
    <row r="70" spans="2:8" x14ac:dyDescent="0.25">
      <c r="B70" s="14" t="s">
        <v>144</v>
      </c>
      <c r="C70" s="15" t="s">
        <v>145</v>
      </c>
      <c r="D70" s="15" t="s">
        <v>133</v>
      </c>
      <c r="E70" s="16">
        <v>1500000</v>
      </c>
      <c r="F70" s="16">
        <v>147916050</v>
      </c>
      <c r="G70" s="17">
        <f t="shared" si="0"/>
        <v>6.8701671256287365E-3</v>
      </c>
      <c r="H70" s="18"/>
    </row>
    <row r="71" spans="2:8" x14ac:dyDescent="0.25">
      <c r="B71" s="14" t="s">
        <v>146</v>
      </c>
      <c r="C71" s="15" t="s">
        <v>147</v>
      </c>
      <c r="D71" s="15" t="s">
        <v>133</v>
      </c>
      <c r="E71" s="16">
        <v>8500000</v>
      </c>
      <c r="F71" s="16">
        <v>876956050</v>
      </c>
      <c r="G71" s="17">
        <f t="shared" ref="G71:G80" si="1">+F71/$F$101</f>
        <v>4.0731446150240158E-2</v>
      </c>
      <c r="H71" s="18"/>
    </row>
    <row r="72" spans="2:8" x14ac:dyDescent="0.25">
      <c r="B72" s="14" t="s">
        <v>148</v>
      </c>
      <c r="C72" s="15" t="s">
        <v>149</v>
      </c>
      <c r="D72" s="15" t="s">
        <v>133</v>
      </c>
      <c r="E72" s="16">
        <v>2000000</v>
      </c>
      <c r="F72" s="16">
        <v>202906200</v>
      </c>
      <c r="G72" s="17">
        <f t="shared" si="1"/>
        <v>9.4242612943372245E-3</v>
      </c>
      <c r="H72" s="18"/>
    </row>
    <row r="73" spans="2:8" x14ac:dyDescent="0.25">
      <c r="B73" s="14" t="s">
        <v>150</v>
      </c>
      <c r="C73" s="15" t="s">
        <v>151</v>
      </c>
      <c r="D73" s="15" t="s">
        <v>133</v>
      </c>
      <c r="E73" s="16">
        <v>500000</v>
      </c>
      <c r="F73" s="16">
        <v>50657650</v>
      </c>
      <c r="G73" s="17">
        <f t="shared" si="1"/>
        <v>2.3528651670431072E-3</v>
      </c>
      <c r="H73" s="18"/>
    </row>
    <row r="74" spans="2:8" x14ac:dyDescent="0.25">
      <c r="B74" s="14" t="s">
        <v>152</v>
      </c>
      <c r="C74" s="15" t="s">
        <v>153</v>
      </c>
      <c r="D74" s="15" t="s">
        <v>133</v>
      </c>
      <c r="E74" s="16">
        <v>2500000</v>
      </c>
      <c r="F74" s="16">
        <v>250006750</v>
      </c>
      <c r="G74" s="17">
        <f t="shared" si="1"/>
        <v>1.1611911993561768E-2</v>
      </c>
      <c r="H74" s="18"/>
    </row>
    <row r="75" spans="2:8" x14ac:dyDescent="0.25">
      <c r="B75" s="14" t="s">
        <v>154</v>
      </c>
      <c r="C75" s="15" t="s">
        <v>155</v>
      </c>
      <c r="D75" s="15" t="s">
        <v>133</v>
      </c>
      <c r="E75" s="16">
        <v>2500000</v>
      </c>
      <c r="F75" s="16">
        <v>249692250</v>
      </c>
      <c r="G75" s="17">
        <f t="shared" si="1"/>
        <v>1.1597304602673421E-2</v>
      </c>
      <c r="H75" s="18"/>
    </row>
    <row r="76" spans="2:8" x14ac:dyDescent="0.25">
      <c r="B76" s="14" t="s">
        <v>156</v>
      </c>
      <c r="C76" s="15" t="s">
        <v>157</v>
      </c>
      <c r="D76" s="15" t="s">
        <v>133</v>
      </c>
      <c r="E76" s="16">
        <v>10500000</v>
      </c>
      <c r="F76" s="16">
        <v>1037367450</v>
      </c>
      <c r="G76" s="22">
        <f t="shared" si="1"/>
        <v>4.8181977224157298E-2</v>
      </c>
      <c r="H76" s="18"/>
    </row>
    <row r="77" spans="2:8" x14ac:dyDescent="0.25">
      <c r="B77" s="14" t="s">
        <v>158</v>
      </c>
      <c r="C77" s="15" t="s">
        <v>159</v>
      </c>
      <c r="D77" s="15" t="s">
        <v>133</v>
      </c>
      <c r="E77" s="16">
        <v>555100</v>
      </c>
      <c r="F77" s="16">
        <v>55861378.299999997</v>
      </c>
      <c r="G77" s="22">
        <f t="shared" si="1"/>
        <v>2.594559581525943E-3</v>
      </c>
      <c r="H77" s="18"/>
    </row>
    <row r="78" spans="2:8" x14ac:dyDescent="0.25">
      <c r="B78" s="14" t="s">
        <v>160</v>
      </c>
      <c r="C78" s="15" t="s">
        <v>161</v>
      </c>
      <c r="D78" s="15" t="s">
        <v>133</v>
      </c>
      <c r="E78" s="16">
        <v>1000000</v>
      </c>
      <c r="F78" s="16">
        <v>99507800</v>
      </c>
      <c r="G78" s="22">
        <f t="shared" si="1"/>
        <v>4.621778477072902E-3</v>
      </c>
      <c r="H78" s="18"/>
    </row>
    <row r="79" spans="2:8" x14ac:dyDescent="0.25">
      <c r="B79" s="14" t="s">
        <v>162</v>
      </c>
      <c r="C79" s="15" t="s">
        <v>163</v>
      </c>
      <c r="D79" s="15" t="s">
        <v>133</v>
      </c>
      <c r="E79" s="16">
        <v>60000</v>
      </c>
      <c r="F79" s="16">
        <v>6617592</v>
      </c>
      <c r="G79" s="22">
        <f t="shared" si="1"/>
        <v>3.0736328484450281E-4</v>
      </c>
      <c r="H79" s="18"/>
    </row>
    <row r="80" spans="2:8" x14ac:dyDescent="0.25">
      <c r="B80" s="14" t="s">
        <v>164</v>
      </c>
      <c r="C80" s="15" t="s">
        <v>165</v>
      </c>
      <c r="D80" s="15" t="s">
        <v>166</v>
      </c>
      <c r="E80" s="16">
        <v>100</v>
      </c>
      <c r="F80" s="16">
        <v>102993500</v>
      </c>
      <c r="G80" s="22">
        <f t="shared" si="1"/>
        <v>4.7836766723654616E-3</v>
      </c>
      <c r="H80" s="18" t="s">
        <v>167</v>
      </c>
    </row>
    <row r="81" spans="1:8" x14ac:dyDescent="0.25">
      <c r="B81" s="14"/>
      <c r="C81" s="15"/>
      <c r="D81" s="15"/>
      <c r="E81" s="16"/>
      <c r="F81" s="16"/>
      <c r="G81" s="22"/>
      <c r="H81" s="18"/>
    </row>
    <row r="82" spans="1:8" hidden="1" x14ac:dyDescent="0.25">
      <c r="B82" s="14"/>
      <c r="C82" s="15"/>
      <c r="D82" s="15"/>
      <c r="E82" s="16"/>
      <c r="F82" s="16"/>
      <c r="G82" s="22"/>
      <c r="H82" s="18"/>
    </row>
    <row r="83" spans="1:8" hidden="1" x14ac:dyDescent="0.25">
      <c r="B83" s="14"/>
      <c r="C83" s="15"/>
      <c r="D83" s="15"/>
      <c r="E83" s="16"/>
      <c r="F83" s="16"/>
      <c r="G83" s="22"/>
      <c r="H83" s="18"/>
    </row>
    <row r="84" spans="1:8" hidden="1" x14ac:dyDescent="0.25">
      <c r="A84" s="23" t="s">
        <v>168</v>
      </c>
      <c r="B84" s="14"/>
      <c r="C84" s="15"/>
      <c r="D84" s="15"/>
      <c r="E84" s="16"/>
      <c r="F84" s="16"/>
      <c r="G84" s="22"/>
      <c r="H84" s="18"/>
    </row>
    <row r="85" spans="1:8" hidden="1" x14ac:dyDescent="0.25">
      <c r="A85" s="20"/>
      <c r="B85" s="14"/>
      <c r="C85" s="15"/>
      <c r="D85" s="15"/>
      <c r="E85" s="16"/>
      <c r="F85" s="16"/>
      <c r="G85" s="22"/>
      <c r="H85" s="18"/>
    </row>
    <row r="86" spans="1:8" hidden="1" x14ac:dyDescent="0.25">
      <c r="A86" s="20"/>
      <c r="B86" s="14"/>
      <c r="C86" s="15"/>
      <c r="D86" s="15"/>
      <c r="E86" s="16"/>
      <c r="F86" s="16"/>
      <c r="G86" s="22"/>
      <c r="H86" s="18"/>
    </row>
    <row r="87" spans="1:8" hidden="1" x14ac:dyDescent="0.25">
      <c r="A87" s="20"/>
      <c r="B87" s="14"/>
      <c r="C87" s="15"/>
      <c r="D87" s="15"/>
      <c r="E87" s="16"/>
      <c r="F87" s="16"/>
      <c r="G87" s="22"/>
      <c r="H87" s="18"/>
    </row>
    <row r="88" spans="1:8" x14ac:dyDescent="0.25">
      <c r="A88" s="20"/>
      <c r="B88" s="14"/>
      <c r="C88" s="15"/>
      <c r="D88" s="15"/>
      <c r="E88" s="16"/>
      <c r="F88" s="16"/>
      <c r="G88" s="24"/>
      <c r="H88" s="18"/>
    </row>
    <row r="89" spans="1:8" x14ac:dyDescent="0.25">
      <c r="A89" s="20"/>
      <c r="B89" s="25"/>
      <c r="C89" s="25" t="s">
        <v>169</v>
      </c>
      <c r="D89" s="25"/>
      <c r="E89" s="26"/>
      <c r="F89" s="27">
        <f>SUM(F7:F88)</f>
        <v>20494616470.5</v>
      </c>
      <c r="G89" s="28">
        <f>+F89/$F$101</f>
        <v>0.95190102986118375</v>
      </c>
      <c r="H89" s="29"/>
    </row>
    <row r="90" spans="1:8" x14ac:dyDescent="0.25">
      <c r="A90" s="20"/>
    </row>
    <row r="91" spans="1:8" x14ac:dyDescent="0.25">
      <c r="A91" s="20" t="s">
        <v>16</v>
      </c>
      <c r="B91" s="30"/>
      <c r="C91" s="30" t="s">
        <v>170</v>
      </c>
      <c r="D91" s="30"/>
      <c r="E91" s="30"/>
      <c r="F91" s="30" t="s">
        <v>11</v>
      </c>
      <c r="G91" s="31" t="s">
        <v>12</v>
      </c>
    </row>
    <row r="92" spans="1:8" x14ac:dyDescent="0.25">
      <c r="A92" s="21" t="s">
        <v>133</v>
      </c>
      <c r="B92" s="32"/>
      <c r="C92" s="25" t="s">
        <v>171</v>
      </c>
      <c r="D92" s="15"/>
      <c r="E92" s="33"/>
      <c r="F92" s="34" t="s">
        <v>172</v>
      </c>
      <c r="G92" s="35">
        <v>0</v>
      </c>
    </row>
    <row r="93" spans="1:8" x14ac:dyDescent="0.25">
      <c r="B93" s="32" t="s">
        <v>173</v>
      </c>
      <c r="C93" s="25" t="s">
        <v>174</v>
      </c>
      <c r="D93" s="25"/>
      <c r="E93" s="26"/>
      <c r="F93" s="16">
        <v>596737163.67999995</v>
      </c>
      <c r="G93" s="35">
        <f>+F93/$F$101</f>
        <v>2.771628937194625E-2</v>
      </c>
    </row>
    <row r="94" spans="1:8" x14ac:dyDescent="0.25">
      <c r="B94" s="32"/>
      <c r="C94" s="25" t="s">
        <v>175</v>
      </c>
      <c r="D94" s="15"/>
      <c r="E94" s="33"/>
      <c r="F94" s="26" t="s">
        <v>172</v>
      </c>
      <c r="G94" s="35">
        <v>0</v>
      </c>
    </row>
    <row r="95" spans="1:8" x14ac:dyDescent="0.25">
      <c r="B95" s="32"/>
      <c r="C95" s="25" t="s">
        <v>176</v>
      </c>
      <c r="D95" s="15"/>
      <c r="E95" s="33"/>
      <c r="F95" s="26" t="s">
        <v>172</v>
      </c>
      <c r="G95" s="35">
        <v>0</v>
      </c>
    </row>
    <row r="96" spans="1:8" x14ac:dyDescent="0.25">
      <c r="B96" s="32"/>
      <c r="C96" s="25" t="s">
        <v>177</v>
      </c>
      <c r="D96" s="15"/>
      <c r="E96" s="33"/>
      <c r="F96" s="26" t="s">
        <v>172</v>
      </c>
      <c r="G96" s="35">
        <v>0</v>
      </c>
    </row>
    <row r="97" spans="2:7" x14ac:dyDescent="0.25">
      <c r="B97" s="15" t="s">
        <v>128</v>
      </c>
      <c r="C97" s="15" t="s">
        <v>178</v>
      </c>
      <c r="D97" s="15"/>
      <c r="E97" s="33"/>
      <c r="F97" s="16">
        <v>438843127.44</v>
      </c>
      <c r="G97" s="35">
        <f>+F97/$F$101</f>
        <v>2.0382680766870061E-2</v>
      </c>
    </row>
    <row r="98" spans="2:7" x14ac:dyDescent="0.25">
      <c r="B98" s="32"/>
      <c r="C98" s="15"/>
      <c r="D98" s="15"/>
      <c r="E98" s="33"/>
      <c r="F98" s="34"/>
      <c r="G98" s="35"/>
    </row>
    <row r="99" spans="2:7" x14ac:dyDescent="0.25">
      <c r="B99" s="32"/>
      <c r="C99" s="15" t="s">
        <v>179</v>
      </c>
      <c r="D99" s="15"/>
      <c r="E99" s="33"/>
      <c r="F99" s="36">
        <f>SUM(F92:F98)</f>
        <v>1035580291.1199999</v>
      </c>
      <c r="G99" s="35">
        <f>+F99/$F$101</f>
        <v>4.809897013881631E-2</v>
      </c>
    </row>
    <row r="100" spans="2:7" x14ac:dyDescent="0.25">
      <c r="B100" s="32"/>
      <c r="C100" s="15"/>
      <c r="D100" s="15"/>
      <c r="E100" s="33"/>
      <c r="F100" s="36"/>
      <c r="G100" s="35"/>
    </row>
    <row r="101" spans="2:7" x14ac:dyDescent="0.25">
      <c r="B101" s="37"/>
      <c r="C101" s="38" t="s">
        <v>180</v>
      </c>
      <c r="D101" s="39"/>
      <c r="E101" s="40"/>
      <c r="F101" s="40">
        <f>+F99+F89</f>
        <v>21530196761.619999</v>
      </c>
      <c r="G101" s="41">
        <v>1</v>
      </c>
    </row>
    <row r="102" spans="2:7" x14ac:dyDescent="0.25">
      <c r="F102" s="42"/>
    </row>
    <row r="103" spans="2:7" x14ac:dyDescent="0.25">
      <c r="C103" s="25" t="s">
        <v>181</v>
      </c>
      <c r="D103" s="43">
        <v>19.52</v>
      </c>
      <c r="F103" s="4">
        <v>0</v>
      </c>
    </row>
    <row r="104" spans="2:7" x14ac:dyDescent="0.25">
      <c r="C104" s="25" t="s">
        <v>182</v>
      </c>
      <c r="D104" s="43">
        <v>8.83</v>
      </c>
    </row>
    <row r="105" spans="2:7" x14ac:dyDescent="0.25">
      <c r="C105" s="25" t="s">
        <v>183</v>
      </c>
      <c r="D105" s="43">
        <v>7.08</v>
      </c>
    </row>
    <row r="106" spans="2:7" x14ac:dyDescent="0.25">
      <c r="C106" s="25" t="s">
        <v>184</v>
      </c>
      <c r="D106" s="44">
        <v>18.896599999999999</v>
      </c>
    </row>
    <row r="107" spans="2:7" x14ac:dyDescent="0.25">
      <c r="C107" s="25" t="s">
        <v>185</v>
      </c>
      <c r="D107" s="44">
        <v>18.68</v>
      </c>
    </row>
    <row r="108" spans="2:7" x14ac:dyDescent="0.25">
      <c r="C108" s="25" t="s">
        <v>186</v>
      </c>
      <c r="D108" s="45"/>
    </row>
    <row r="109" spans="2:7" x14ac:dyDescent="0.25">
      <c r="C109" s="25" t="s">
        <v>187</v>
      </c>
      <c r="D109" s="46">
        <v>0</v>
      </c>
    </row>
    <row r="110" spans="2:7" x14ac:dyDescent="0.25">
      <c r="C110" s="25" t="s">
        <v>188</v>
      </c>
      <c r="D110" s="46">
        <v>0</v>
      </c>
      <c r="F110" s="42"/>
      <c r="G110" s="47"/>
    </row>
    <row r="111" spans="2:7" x14ac:dyDescent="0.25">
      <c r="B111" s="48"/>
      <c r="C111" s="13"/>
    </row>
    <row r="112" spans="2:7" x14ac:dyDescent="0.25">
      <c r="F112" s="4"/>
    </row>
    <row r="113" spans="3:8" x14ac:dyDescent="0.25">
      <c r="C113" s="30" t="s">
        <v>189</v>
      </c>
      <c r="D113" s="30"/>
      <c r="E113" s="30"/>
      <c r="F113" s="30"/>
      <c r="G113" s="31"/>
    </row>
    <row r="114" spans="3:8" x14ac:dyDescent="0.25">
      <c r="C114" s="30" t="s">
        <v>190</v>
      </c>
      <c r="D114" s="30"/>
      <c r="E114" s="30"/>
      <c r="F114" s="30" t="s">
        <v>11</v>
      </c>
      <c r="G114" s="31" t="s">
        <v>12</v>
      </c>
    </row>
    <row r="115" spans="3:8" x14ac:dyDescent="0.25">
      <c r="C115" s="25" t="s">
        <v>191</v>
      </c>
      <c r="D115" s="15"/>
      <c r="E115" s="33"/>
      <c r="F115" s="49">
        <f>SUMIF(Table134567685789[[Industry ]],A91,Table134567685789[Market Value])</f>
        <v>16696007667.15</v>
      </c>
      <c r="G115" s="50">
        <f>+F115/$F$101</f>
        <v>0.77546934902668951</v>
      </c>
    </row>
    <row r="116" spans="3:8" x14ac:dyDescent="0.25">
      <c r="C116" s="15" t="s">
        <v>192</v>
      </c>
      <c r="D116" s="15"/>
      <c r="E116" s="33"/>
      <c r="F116" s="49">
        <f>SUMIF(Table134567685789[[Industry ]],A92,Table134567685789[Market Value])</f>
        <v>3695615303.3500004</v>
      </c>
      <c r="G116" s="50">
        <f>+F116/$F$101</f>
        <v>0.17164800416212875</v>
      </c>
    </row>
    <row r="117" spans="3:8" x14ac:dyDescent="0.25">
      <c r="C117" s="15" t="s">
        <v>193</v>
      </c>
      <c r="D117" s="15"/>
      <c r="E117" s="33"/>
      <c r="F117" s="49">
        <f>SUMIF($E$129:$E$136,C117,H129:H136)</f>
        <v>102993500</v>
      </c>
      <c r="G117" s="51">
        <f>+F117/$F$101</f>
        <v>4.7836766723654616E-3</v>
      </c>
    </row>
    <row r="118" spans="3:8" x14ac:dyDescent="0.25">
      <c r="C118" s="15" t="s">
        <v>194</v>
      </c>
      <c r="D118" s="15"/>
      <c r="E118" s="33"/>
      <c r="F118" s="49">
        <f>SUM(F115:F117)</f>
        <v>20494616470.5</v>
      </c>
      <c r="G118" s="52">
        <f>SUM(G115:G117)</f>
        <v>0.95190102986118375</v>
      </c>
    </row>
    <row r="119" spans="3:8" x14ac:dyDescent="0.25">
      <c r="E119" s="1"/>
      <c r="G119" s="1"/>
    </row>
    <row r="120" spans="3:8" x14ac:dyDescent="0.25">
      <c r="C120" s="20" t="s">
        <v>195</v>
      </c>
      <c r="D120" s="20"/>
      <c r="E120" s="53"/>
      <c r="F120" s="54">
        <f t="shared" ref="F120:F126" si="2">SUMIF($E$129:$E$136,C120,H132:H139)</f>
        <v>0</v>
      </c>
      <c r="G120" s="55">
        <f t="shared" ref="G120:G126" si="3">+F120/$F$101</f>
        <v>0</v>
      </c>
      <c r="H120" s="20"/>
    </row>
    <row r="121" spans="3:8" x14ac:dyDescent="0.25">
      <c r="C121" s="20" t="s">
        <v>196</v>
      </c>
      <c r="D121" s="20"/>
      <c r="E121" s="53"/>
      <c r="F121" s="54">
        <f t="shared" si="2"/>
        <v>0</v>
      </c>
      <c r="G121" s="55">
        <f t="shared" si="3"/>
        <v>0</v>
      </c>
      <c r="H121" s="20"/>
    </row>
    <row r="122" spans="3:8" x14ac:dyDescent="0.25">
      <c r="C122" s="20" t="s">
        <v>197</v>
      </c>
      <c r="D122" s="20"/>
      <c r="E122" s="53"/>
      <c r="F122" s="54">
        <f t="shared" si="2"/>
        <v>0</v>
      </c>
      <c r="G122" s="55">
        <f t="shared" si="3"/>
        <v>0</v>
      </c>
      <c r="H122" s="20"/>
    </row>
    <row r="123" spans="3:8" x14ac:dyDescent="0.25">
      <c r="C123" s="20" t="s">
        <v>198</v>
      </c>
      <c r="D123" s="20"/>
      <c r="E123" s="53"/>
      <c r="F123" s="54">
        <f t="shared" si="2"/>
        <v>0</v>
      </c>
      <c r="G123" s="55">
        <f t="shared" si="3"/>
        <v>0</v>
      </c>
      <c r="H123" s="20"/>
    </row>
    <row r="124" spans="3:8" x14ac:dyDescent="0.25">
      <c r="C124" s="20" t="s">
        <v>199</v>
      </c>
      <c r="D124" s="20"/>
      <c r="E124" s="53"/>
      <c r="F124" s="54">
        <f>SUMIF($E$129:$E$136,C124,H136:H143)</f>
        <v>0</v>
      </c>
      <c r="G124" s="55">
        <f t="shared" si="3"/>
        <v>0</v>
      </c>
      <c r="H124" s="20"/>
    </row>
    <row r="125" spans="3:8" x14ac:dyDescent="0.25">
      <c r="C125" s="20" t="s">
        <v>200</v>
      </c>
      <c r="D125" s="20"/>
      <c r="E125" s="53"/>
      <c r="F125" s="54">
        <f t="shared" si="2"/>
        <v>0</v>
      </c>
      <c r="G125" s="55">
        <f t="shared" si="3"/>
        <v>0</v>
      </c>
      <c r="H125" s="20"/>
    </row>
    <row r="126" spans="3:8" x14ac:dyDescent="0.25">
      <c r="C126" s="20" t="s">
        <v>201</v>
      </c>
      <c r="D126" s="20"/>
      <c r="E126" s="53"/>
      <c r="F126" s="54">
        <f t="shared" si="2"/>
        <v>0</v>
      </c>
      <c r="G126" s="55">
        <f t="shared" si="3"/>
        <v>0</v>
      </c>
      <c r="H126" s="20"/>
    </row>
    <row r="129" spans="4:8" x14ac:dyDescent="0.25">
      <c r="D129" s="20"/>
      <c r="E129" s="20" t="s">
        <v>193</v>
      </c>
      <c r="F129" s="20" t="s">
        <v>202</v>
      </c>
      <c r="G129" s="56">
        <f>SUMIF($H$7:$H$54,F129,$E$7:$E$54)</f>
        <v>0</v>
      </c>
      <c r="H129" s="57">
        <f t="shared" ref="H129:H136" si="4">SUMIF($H$7:$H$88,F129,$F$7:$F$88)</f>
        <v>0</v>
      </c>
    </row>
    <row r="130" spans="4:8" x14ac:dyDescent="0.25">
      <c r="D130" s="20"/>
      <c r="E130" s="20" t="s">
        <v>193</v>
      </c>
      <c r="F130" s="20" t="s">
        <v>203</v>
      </c>
      <c r="G130" s="56">
        <f>SUMIF($H$7:$H$54,F130,$E$7:$E$54)</f>
        <v>0</v>
      </c>
      <c r="H130" s="57">
        <f t="shared" si="4"/>
        <v>0</v>
      </c>
    </row>
    <row r="131" spans="4:8" x14ac:dyDescent="0.25">
      <c r="D131" s="20"/>
      <c r="E131" s="20" t="s">
        <v>193</v>
      </c>
      <c r="F131" s="20" t="s">
        <v>167</v>
      </c>
      <c r="G131" s="56">
        <f>H131/$F$101</f>
        <v>4.7836766723654616E-3</v>
      </c>
      <c r="H131" s="57">
        <f t="shared" si="4"/>
        <v>102993500</v>
      </c>
    </row>
    <row r="132" spans="4:8" x14ac:dyDescent="0.25">
      <c r="D132" s="20"/>
      <c r="E132" s="20" t="s">
        <v>204</v>
      </c>
      <c r="F132" s="20" t="s">
        <v>205</v>
      </c>
      <c r="G132" s="56">
        <f>SUMIF($H$7:$H$54,F132,$E$7:$E$54)</f>
        <v>0</v>
      </c>
      <c r="H132" s="57">
        <f t="shared" si="4"/>
        <v>0</v>
      </c>
    </row>
    <row r="133" spans="4:8" x14ac:dyDescent="0.25">
      <c r="D133" s="20"/>
      <c r="E133" s="20" t="s">
        <v>195</v>
      </c>
      <c r="F133" s="20" t="s">
        <v>206</v>
      </c>
      <c r="G133" s="56">
        <f>SUMIF($H$7:$H$54,F133,$E$7:$E$54)</f>
        <v>0</v>
      </c>
      <c r="H133" s="57">
        <f t="shared" si="4"/>
        <v>0</v>
      </c>
    </row>
    <row r="134" spans="4:8" x14ac:dyDescent="0.25">
      <c r="D134" s="20"/>
      <c r="E134" s="20" t="s">
        <v>193</v>
      </c>
      <c r="F134" s="20" t="s">
        <v>207</v>
      </c>
      <c r="G134" s="56">
        <f>SUMIF($H$7:$H$54,F134,$E$7:$E$54)</f>
        <v>0</v>
      </c>
      <c r="H134" s="57">
        <f t="shared" si="4"/>
        <v>0</v>
      </c>
    </row>
    <row r="135" spans="4:8" x14ac:dyDescent="0.25">
      <c r="D135" s="20"/>
      <c r="E135" s="20" t="s">
        <v>195</v>
      </c>
      <c r="F135" s="20" t="s">
        <v>208</v>
      </c>
      <c r="G135" s="56">
        <f>SUMIF($H$7:$H$54,F135,$E$7:$E$54)</f>
        <v>0</v>
      </c>
      <c r="H135" s="57">
        <f t="shared" si="4"/>
        <v>0</v>
      </c>
    </row>
    <row r="136" spans="4:8" x14ac:dyDescent="0.25">
      <c r="D136" s="20"/>
      <c r="E136" s="20" t="s">
        <v>193</v>
      </c>
      <c r="F136" s="20" t="s">
        <v>209</v>
      </c>
      <c r="G136" s="56">
        <f>SUMIF($H$7:$H$54,F136,$E$7:$E$54)</f>
        <v>0</v>
      </c>
      <c r="H136" s="57">
        <f t="shared" si="4"/>
        <v>0</v>
      </c>
    </row>
    <row r="137" spans="4:8" x14ac:dyDescent="0.25">
      <c r="D137" s="20"/>
      <c r="E137" s="53"/>
      <c r="F137" s="20"/>
      <c r="G137" s="58">
        <f>SUM(G127:G136)</f>
        <v>4.7836766723654616E-3</v>
      </c>
      <c r="H137" s="20">
        <f>SUM(H127:H136)</f>
        <v>102993500</v>
      </c>
    </row>
    <row r="138" spans="4:8" x14ac:dyDescent="0.25">
      <c r="D138" s="20"/>
      <c r="E138" s="53"/>
      <c r="F138" s="20"/>
      <c r="G138" s="56"/>
      <c r="H138" s="20"/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2025-10-05T10:57:45Z</dcterms:created>
  <dcterms:modified xsi:type="dcterms:W3CDTF">2025-10-05T10:57:49Z</dcterms:modified>
</cp:coreProperties>
</file>